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81" firstSheet="1" activeTab="1"/>
  </bookViews>
  <sheets>
    <sheet name="Трубки без покрытия" sheetId="4" r:id="rId1"/>
    <sheet name="Трубка" sheetId="8" r:id="rId2"/>
  </sheets>
  <calcPr calcId="145621"/>
</workbook>
</file>

<file path=xl/calcChain.xml><?xml version="1.0" encoding="utf-8"?>
<calcChain xmlns="http://schemas.openxmlformats.org/spreadsheetml/2006/main">
  <c r="B36" i="8" l="1"/>
  <c r="J36" i="8" l="1"/>
  <c r="I36" i="8"/>
  <c r="J28" i="8"/>
  <c r="J12" i="8"/>
  <c r="J14" i="8"/>
  <c r="J16" i="8"/>
  <c r="J17" i="8"/>
  <c r="J18" i="8"/>
  <c r="J19" i="8"/>
  <c r="J20" i="8"/>
  <c r="J22" i="8"/>
  <c r="J23" i="8"/>
  <c r="J25" i="8"/>
  <c r="J26" i="8"/>
  <c r="J27" i="8"/>
  <c r="J29" i="8"/>
  <c r="J30" i="8"/>
  <c r="J31" i="8"/>
  <c r="J32" i="8"/>
  <c r="J33" i="8"/>
  <c r="J34" i="8"/>
  <c r="J35" i="8"/>
  <c r="I12" i="8"/>
  <c r="I14" i="8"/>
  <c r="I16" i="8"/>
  <c r="I17" i="8"/>
  <c r="I18" i="8"/>
  <c r="I19" i="8"/>
  <c r="I20" i="8"/>
  <c r="I22" i="8"/>
  <c r="I23" i="8"/>
  <c r="I25" i="8"/>
  <c r="I26" i="8"/>
  <c r="I27" i="8"/>
  <c r="I28" i="8"/>
  <c r="I29" i="8"/>
  <c r="I30" i="8"/>
  <c r="I31" i="8"/>
  <c r="I32" i="8"/>
  <c r="I33" i="8"/>
  <c r="I34" i="8"/>
  <c r="I35" i="8"/>
  <c r="H12" i="8"/>
  <c r="H14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G12" i="8"/>
  <c r="G14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F9" i="8"/>
  <c r="F10" i="8"/>
  <c r="F11" i="8"/>
  <c r="F12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E9" i="8"/>
  <c r="E10" i="8"/>
  <c r="E11" i="8"/>
  <c r="E12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7" i="8"/>
  <c r="C8" i="8"/>
  <c r="C9" i="8"/>
  <c r="C10" i="8"/>
  <c r="C11" i="8"/>
  <c r="C12" i="8"/>
  <c r="C13" i="8"/>
  <c r="C14" i="8"/>
  <c r="C15" i="8"/>
  <c r="C16" i="8"/>
  <c r="C18" i="8"/>
  <c r="C19" i="8"/>
  <c r="C7" i="8"/>
  <c r="D6" i="8" l="1"/>
  <c r="E6" i="8"/>
  <c r="F6" i="8"/>
  <c r="G6" i="8"/>
  <c r="H6" i="8"/>
  <c r="I6" i="8"/>
  <c r="J6" i="8"/>
  <c r="C6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7" i="8"/>
  <c r="J3" i="4" l="1"/>
  <c r="H3" i="4"/>
  <c r="D3" i="4"/>
  <c r="C3" i="4"/>
  <c r="D12" i="4" l="1"/>
  <c r="J12" i="4" s="1"/>
  <c r="C4" i="4"/>
  <c r="C5" i="4"/>
  <c r="J5" i="4" s="1"/>
  <c r="C6" i="4"/>
  <c r="C7" i="4"/>
  <c r="J7" i="4" s="1"/>
  <c r="C8" i="4"/>
  <c r="C9" i="4"/>
  <c r="J9" i="4" s="1"/>
  <c r="C10" i="4"/>
  <c r="C11" i="4"/>
  <c r="C12" i="4"/>
  <c r="D4" i="4"/>
  <c r="J4" i="4" s="1"/>
  <c r="D5" i="4"/>
  <c r="D6" i="4"/>
  <c r="D7" i="4"/>
  <c r="D8" i="4"/>
  <c r="J8" i="4" s="1"/>
  <c r="D9" i="4"/>
  <c r="D10" i="4"/>
  <c r="D11" i="4"/>
  <c r="H12" i="4"/>
  <c r="H11" i="4"/>
  <c r="H10" i="4"/>
  <c r="H9" i="4"/>
  <c r="H8" i="4"/>
  <c r="I7" i="4"/>
  <c r="K7" i="4" s="1"/>
  <c r="H7" i="4"/>
  <c r="H6" i="4"/>
  <c r="I5" i="4"/>
  <c r="K5" i="4" s="1"/>
  <c r="H5" i="4"/>
  <c r="H4" i="4"/>
  <c r="I4" i="4" l="1"/>
  <c r="K4" i="4" s="1"/>
  <c r="I9" i="4"/>
  <c r="K9" i="4" s="1"/>
  <c r="I11" i="4"/>
  <c r="K11" i="4" s="1"/>
  <c r="J11" i="4"/>
  <c r="I12" i="4"/>
  <c r="K12" i="4" s="1"/>
  <c r="I8" i="4"/>
  <c r="K8" i="4" s="1"/>
  <c r="J10" i="4"/>
  <c r="I6" i="4"/>
  <c r="K6" i="4" s="1"/>
  <c r="I3" i="4"/>
  <c r="K3" i="4" s="1"/>
  <c r="I10" i="4"/>
  <c r="K10" i="4" s="1"/>
  <c r="J6" i="4"/>
</calcChain>
</file>

<file path=xl/sharedStrings.xml><?xml version="1.0" encoding="utf-8"?>
<sst xmlns="http://schemas.openxmlformats.org/spreadsheetml/2006/main" count="17" uniqueCount="17">
  <si>
    <t>Диаметр, м</t>
  </si>
  <si>
    <t>Количество ленты, м</t>
  </si>
  <si>
    <t>Диаметр, мм</t>
  </si>
  <si>
    <t>Толщина, мм</t>
  </si>
  <si>
    <t>Расчет количества трубчатого материала K-FLEX</t>
  </si>
  <si>
    <t>Толщина, м</t>
  </si>
  <si>
    <t xml:space="preserve">Длина трубы, м </t>
  </si>
  <si>
    <t>Коэффициент запаса на раскрой, 10 %</t>
  </si>
  <si>
    <t>π</t>
  </si>
  <si>
    <t>Количество трубчатого материала, м</t>
  </si>
  <si>
    <t>Количество клея, л</t>
  </si>
  <si>
    <t>очиститель, л</t>
  </si>
  <si>
    <t>Толщина изоляции, мм</t>
  </si>
  <si>
    <t>L=</t>
  </si>
  <si>
    <t>Наружный диаметр трубопровода, мм</t>
  </si>
  <si>
    <t>Количество клея K-FLEX, л</t>
  </si>
  <si>
    <t>для теплоизоляционной трубки длиной 2 метр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</si>
</sst>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B0F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2" fontId="0" fillId="0" borderId="0" xfId="0" applyNumberFormat="1"/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/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/>
    <xf numFmtId="2" fontId="1" fillId="0" borderId="2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3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2" fontId="7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NumberFormat="1"/>
    <xf numFmtId="0" fontId="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0" xfId="0" applyNumberFormat="1"/>
    <xf numFmtId="164" fontId="1" fillId="0" borderId="0" xfId="0" applyNumberFormat="1" applyFont="1"/>
    <xf numFmtId="164" fontId="10" fillId="0" borderId="0" xfId="0" applyNumberFormat="1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64" fontId="14" fillId="19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4" fillId="13" borderId="1" xfId="0" applyNumberFormat="1" applyFont="1" applyFill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/>
    </xf>
    <xf numFmtId="164" fontId="14" fillId="11" borderId="1" xfId="0" applyNumberFormat="1" applyFont="1" applyFill="1" applyBorder="1" applyAlignment="1">
      <alignment horizontal="center" vertical="center"/>
    </xf>
    <xf numFmtId="164" fontId="14" fillId="8" borderId="1" xfId="0" applyNumberFormat="1" applyFont="1" applyFill="1" applyBorder="1" applyAlignment="1">
      <alignment horizontal="center" vertical="center"/>
    </xf>
    <xf numFmtId="164" fontId="14" fillId="9" borderId="1" xfId="0" applyNumberFormat="1" applyFont="1" applyFill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64" fontId="14" fillId="10" borderId="1" xfId="0" applyNumberFormat="1" applyFont="1" applyFill="1" applyBorder="1" applyAlignment="1">
      <alignment horizontal="center" vertical="center"/>
    </xf>
    <xf numFmtId="164" fontId="14" fillId="14" borderId="1" xfId="0" applyNumberFormat="1" applyFont="1" applyFill="1" applyBorder="1" applyAlignment="1">
      <alignment horizontal="center" vertical="center"/>
    </xf>
    <xf numFmtId="164" fontId="14" fillId="16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164" fontId="14" fillId="12" borderId="1" xfId="0" applyNumberFormat="1" applyFont="1" applyFill="1" applyBorder="1" applyAlignment="1">
      <alignment horizontal="center" vertical="center"/>
    </xf>
    <xf numFmtId="164" fontId="14" fillId="17" borderId="1" xfId="0" applyNumberFormat="1" applyFont="1" applyFill="1" applyBorder="1" applyAlignment="1">
      <alignment horizontal="center" vertical="center"/>
    </xf>
    <xf numFmtId="164" fontId="14" fillId="15" borderId="1" xfId="0" applyNumberFormat="1" applyFont="1" applyFill="1" applyBorder="1" applyAlignment="1">
      <alignment horizontal="center" vertical="center"/>
    </xf>
    <xf numFmtId="164" fontId="14" fillId="18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DDDDD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11" sqref="A11:K11"/>
    </sheetView>
  </sheetViews>
  <sheetFormatPr defaultRowHeight="15" x14ac:dyDescent="0.25"/>
  <cols>
    <col min="4" max="4" width="9.28515625" customWidth="1"/>
    <col min="5" max="5" width="8.85546875" customWidth="1"/>
    <col min="6" max="6" width="12.140625" customWidth="1"/>
    <col min="7" max="7" width="7.42578125" style="1" customWidth="1"/>
    <col min="8" max="8" width="12.85546875" style="1" customWidth="1"/>
    <col min="9" max="9" width="11.5703125" style="1" bestFit="1" customWidth="1"/>
    <col min="10" max="10" width="12.140625" style="1" customWidth="1"/>
    <col min="11" max="11" width="12.7109375" customWidth="1"/>
  </cols>
  <sheetData>
    <row r="1" spans="1:11" x14ac:dyDescent="0.25">
      <c r="A1" s="66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60" x14ac:dyDescent="0.25">
      <c r="A2" s="5" t="s">
        <v>2</v>
      </c>
      <c r="B2" s="6" t="s">
        <v>3</v>
      </c>
      <c r="C2" s="5" t="s">
        <v>0</v>
      </c>
      <c r="D2" s="6" t="s">
        <v>5</v>
      </c>
      <c r="E2" s="6" t="s">
        <v>6</v>
      </c>
      <c r="F2" s="6" t="s">
        <v>7</v>
      </c>
      <c r="G2" s="10" t="s">
        <v>8</v>
      </c>
      <c r="H2" s="7" t="s">
        <v>9</v>
      </c>
      <c r="I2" s="7" t="s">
        <v>10</v>
      </c>
      <c r="J2" s="7" t="s">
        <v>1</v>
      </c>
      <c r="K2" s="12" t="s">
        <v>11</v>
      </c>
    </row>
    <row r="3" spans="1:11" s="4" customFormat="1" x14ac:dyDescent="0.25">
      <c r="A3" s="8">
        <v>22</v>
      </c>
      <c r="B3" s="2">
        <v>19</v>
      </c>
      <c r="C3" s="8">
        <f>A3/1000</f>
        <v>2.1999999999999999E-2</v>
      </c>
      <c r="D3" s="2">
        <f>B3/1000</f>
        <v>1.9E-2</v>
      </c>
      <c r="E3" s="2">
        <v>3584</v>
      </c>
      <c r="F3" s="2">
        <v>1.1000000000000001</v>
      </c>
      <c r="G3" s="3">
        <v>3.14</v>
      </c>
      <c r="H3" s="3">
        <f>E3*F3</f>
        <v>3942.4000000000005</v>
      </c>
      <c r="I3" s="3">
        <f>((0.3*D3*E3)+(0.3*G3/4*((C3+2*D3)^2-C3^2)*E3/2))*1.1</f>
        <v>23.918182041599998</v>
      </c>
      <c r="J3" s="9">
        <f>(E3+((G3*(C3+2*D3)+0.05)*E3/2))*1.1</f>
        <v>4412.3340800000005</v>
      </c>
      <c r="K3" s="11">
        <f>0.25*I3</f>
        <v>5.9795455103999995</v>
      </c>
    </row>
    <row r="4" spans="1:11" s="4" customFormat="1" x14ac:dyDescent="0.25">
      <c r="A4" s="13">
        <v>28</v>
      </c>
      <c r="B4" s="14">
        <v>19</v>
      </c>
      <c r="C4" s="13">
        <f t="shared" ref="C4:C12" si="0">A4/1000</f>
        <v>2.8000000000000001E-2</v>
      </c>
      <c r="D4" s="14">
        <f t="shared" ref="D4:D11" si="1">B4/1000</f>
        <v>1.9E-2</v>
      </c>
      <c r="E4" s="14">
        <v>1392</v>
      </c>
      <c r="F4" s="14">
        <v>1.1000000000000001</v>
      </c>
      <c r="G4" s="15">
        <v>3.14</v>
      </c>
      <c r="H4" s="15">
        <f t="shared" ref="H4:H12" si="2">E4*F4</f>
        <v>1531.2</v>
      </c>
      <c r="I4" s="15">
        <f t="shared" ref="I4:I12" si="3">((0.3*D4*E4)+(0.3*G4/4*((C4+2*D4)^2-C4^2)*E4/2))*1.1</f>
        <v>9.3718673135999992</v>
      </c>
      <c r="J4" s="15">
        <f t="shared" ref="J4:J12" si="4">(E4+((G4*(C4+2*D4)+0.05)*E4/2))*1.1</f>
        <v>1728.1429440000002</v>
      </c>
      <c r="K4" s="16">
        <f t="shared" ref="K4:K12" si="5">0.25*I4</f>
        <v>2.3429668283999998</v>
      </c>
    </row>
    <row r="5" spans="1:11" s="4" customFormat="1" x14ac:dyDescent="0.25">
      <c r="A5" s="17">
        <v>35</v>
      </c>
      <c r="B5" s="18">
        <v>19</v>
      </c>
      <c r="C5" s="17">
        <f t="shared" si="0"/>
        <v>3.5000000000000003E-2</v>
      </c>
      <c r="D5" s="18">
        <f t="shared" si="1"/>
        <v>1.9E-2</v>
      </c>
      <c r="E5" s="18">
        <v>684</v>
      </c>
      <c r="F5" s="18">
        <v>1.1000000000000001</v>
      </c>
      <c r="G5" s="19">
        <v>3.14</v>
      </c>
      <c r="H5" s="19">
        <f t="shared" si="2"/>
        <v>752.40000000000009</v>
      </c>
      <c r="I5" s="19">
        <f t="shared" si="3"/>
        <v>4.6522742903999994</v>
      </c>
      <c r="J5" s="19">
        <f t="shared" si="4"/>
        <v>857.44256400000006</v>
      </c>
      <c r="K5" s="20">
        <f t="shared" si="5"/>
        <v>1.1630685725999999</v>
      </c>
    </row>
    <row r="6" spans="1:11" s="4" customFormat="1" x14ac:dyDescent="0.25">
      <c r="A6" s="21">
        <v>42</v>
      </c>
      <c r="B6" s="22">
        <v>19</v>
      </c>
      <c r="C6" s="21">
        <f t="shared" si="0"/>
        <v>4.2000000000000003E-2</v>
      </c>
      <c r="D6" s="22">
        <f t="shared" si="1"/>
        <v>1.9E-2</v>
      </c>
      <c r="E6" s="22">
        <v>928</v>
      </c>
      <c r="F6" s="22">
        <v>1.1000000000000001</v>
      </c>
      <c r="G6" s="23">
        <v>3.14</v>
      </c>
      <c r="H6" s="23">
        <f t="shared" si="2"/>
        <v>1020.8000000000001</v>
      </c>
      <c r="I6" s="23">
        <f t="shared" si="3"/>
        <v>6.3758034911999992</v>
      </c>
      <c r="J6" s="23">
        <f t="shared" si="4"/>
        <v>1174.5324800000003</v>
      </c>
      <c r="K6" s="24">
        <f t="shared" si="5"/>
        <v>1.5939508727999998</v>
      </c>
    </row>
    <row r="7" spans="1:11" s="4" customFormat="1" x14ac:dyDescent="0.25">
      <c r="A7" s="25">
        <v>48</v>
      </c>
      <c r="B7" s="26">
        <v>19</v>
      </c>
      <c r="C7" s="25">
        <f t="shared" si="0"/>
        <v>4.8000000000000001E-2</v>
      </c>
      <c r="D7" s="26">
        <f t="shared" si="1"/>
        <v>1.9E-2</v>
      </c>
      <c r="E7" s="26">
        <v>216</v>
      </c>
      <c r="F7" s="26">
        <v>1.1000000000000001</v>
      </c>
      <c r="G7" s="27">
        <v>3.14</v>
      </c>
      <c r="H7" s="27">
        <f t="shared" si="2"/>
        <v>237.60000000000002</v>
      </c>
      <c r="I7" s="27">
        <f t="shared" si="3"/>
        <v>1.4967809208</v>
      </c>
      <c r="J7" s="27">
        <f t="shared" si="4"/>
        <v>275.62075200000004</v>
      </c>
      <c r="K7" s="28">
        <f t="shared" si="5"/>
        <v>0.37419523020000001</v>
      </c>
    </row>
    <row r="8" spans="1:11" s="4" customFormat="1" x14ac:dyDescent="0.25">
      <c r="A8" s="8">
        <v>57</v>
      </c>
      <c r="B8" s="2">
        <v>19</v>
      </c>
      <c r="C8" s="8">
        <f t="shared" si="0"/>
        <v>5.7000000000000002E-2</v>
      </c>
      <c r="D8" s="2">
        <f t="shared" si="1"/>
        <v>1.9E-2</v>
      </c>
      <c r="E8" s="2">
        <v>1540</v>
      </c>
      <c r="F8" s="2">
        <v>1.1000000000000001</v>
      </c>
      <c r="G8" s="3">
        <v>3.14</v>
      </c>
      <c r="H8" s="3">
        <f t="shared" si="2"/>
        <v>1694.0000000000002</v>
      </c>
      <c r="I8" s="3">
        <f t="shared" si="3"/>
        <v>10.807930055999998</v>
      </c>
      <c r="J8" s="3">
        <f t="shared" si="4"/>
        <v>1989.0101000000002</v>
      </c>
      <c r="K8" s="11">
        <f t="shared" si="5"/>
        <v>2.7019825139999996</v>
      </c>
    </row>
    <row r="9" spans="1:11" s="4" customFormat="1" x14ac:dyDescent="0.25">
      <c r="A9" s="13">
        <v>76</v>
      </c>
      <c r="B9" s="14">
        <v>19</v>
      </c>
      <c r="C9" s="13">
        <f t="shared" si="0"/>
        <v>7.5999999999999998E-2</v>
      </c>
      <c r="D9" s="14">
        <f t="shared" si="1"/>
        <v>1.9E-2</v>
      </c>
      <c r="E9" s="14">
        <v>2178</v>
      </c>
      <c r="F9" s="14">
        <v>1.1000000000000001</v>
      </c>
      <c r="G9" s="15">
        <v>3.14</v>
      </c>
      <c r="H9" s="15">
        <f t="shared" si="2"/>
        <v>2395.8000000000002</v>
      </c>
      <c r="I9" s="15">
        <f t="shared" si="3"/>
        <v>15.692861348999999</v>
      </c>
      <c r="J9" s="15">
        <f t="shared" si="4"/>
        <v>2884.4952840000001</v>
      </c>
      <c r="K9" s="16">
        <f t="shared" si="5"/>
        <v>3.9232153372499998</v>
      </c>
    </row>
    <row r="10" spans="1:11" s="4" customFormat="1" x14ac:dyDescent="0.25">
      <c r="A10" s="29">
        <v>89</v>
      </c>
      <c r="B10" s="30">
        <v>19</v>
      </c>
      <c r="C10" s="29">
        <f t="shared" si="0"/>
        <v>8.8999999999999996E-2</v>
      </c>
      <c r="D10" s="30">
        <f t="shared" si="1"/>
        <v>1.9E-2</v>
      </c>
      <c r="E10" s="30">
        <v>406</v>
      </c>
      <c r="F10" s="30">
        <v>1.1000000000000001</v>
      </c>
      <c r="G10" s="31">
        <v>3.14</v>
      </c>
      <c r="H10" s="31">
        <f t="shared" si="2"/>
        <v>446.6</v>
      </c>
      <c r="I10" s="31">
        <f t="shared" si="3"/>
        <v>2.9772553272</v>
      </c>
      <c r="J10" s="31">
        <f t="shared" si="4"/>
        <v>546.81257400000004</v>
      </c>
      <c r="K10" s="32">
        <f t="shared" si="5"/>
        <v>0.74431383179999999</v>
      </c>
    </row>
    <row r="11" spans="1:11" s="4" customFormat="1" x14ac:dyDescent="0.25">
      <c r="A11" s="21">
        <v>108</v>
      </c>
      <c r="B11" s="22">
        <v>19</v>
      </c>
      <c r="C11" s="21">
        <f t="shared" si="0"/>
        <v>0.108</v>
      </c>
      <c r="D11" s="22">
        <f t="shared" si="1"/>
        <v>1.9E-2</v>
      </c>
      <c r="E11" s="22">
        <v>36</v>
      </c>
      <c r="F11" s="22">
        <v>1.1000000000000001</v>
      </c>
      <c r="G11" s="23">
        <v>3.14</v>
      </c>
      <c r="H11" s="23">
        <f t="shared" si="2"/>
        <v>39.6</v>
      </c>
      <c r="I11" s="23">
        <f t="shared" si="3"/>
        <v>0.27072631079999998</v>
      </c>
      <c r="J11" s="23">
        <f t="shared" si="4"/>
        <v>49.66711200000001</v>
      </c>
      <c r="K11" s="24">
        <f t="shared" si="5"/>
        <v>6.7681577699999995E-2</v>
      </c>
    </row>
    <row r="12" spans="1:11" s="4" customFormat="1" x14ac:dyDescent="0.25">
      <c r="A12" s="8">
        <v>160</v>
      </c>
      <c r="B12" s="2">
        <v>19</v>
      </c>
      <c r="C12" s="8">
        <f t="shared" si="0"/>
        <v>0.16</v>
      </c>
      <c r="D12" s="2">
        <f>B12/1000</f>
        <v>1.9E-2</v>
      </c>
      <c r="E12" s="2">
        <v>24</v>
      </c>
      <c r="F12" s="2">
        <v>1.1000000000000001</v>
      </c>
      <c r="G12" s="3">
        <v>3.14</v>
      </c>
      <c r="H12" s="3">
        <f t="shared" si="2"/>
        <v>26.400000000000002</v>
      </c>
      <c r="I12" s="3">
        <f t="shared" si="3"/>
        <v>0.19276939439999999</v>
      </c>
      <c r="J12" s="3">
        <f t="shared" si="4"/>
        <v>35.266704000000004</v>
      </c>
      <c r="K12" s="11">
        <f t="shared" si="5"/>
        <v>4.8192348599999997E-2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C7" sqref="C7"/>
    </sheetView>
  </sheetViews>
  <sheetFormatPr defaultRowHeight="15" x14ac:dyDescent="0.25"/>
  <cols>
    <col min="1" max="1" width="15.7109375" style="36" customWidth="1"/>
    <col min="2" max="2" width="7.85546875" style="39" hidden="1" customWidth="1"/>
    <col min="3" max="3" width="9" style="38" customWidth="1"/>
    <col min="4" max="4" width="8" customWidth="1"/>
    <col min="5" max="5" width="8.28515625" style="33" customWidth="1"/>
    <col min="6" max="6" width="8" customWidth="1"/>
    <col min="7" max="7" width="8.42578125" customWidth="1"/>
    <col min="8" max="8" width="9.140625" customWidth="1"/>
    <col min="9" max="9" width="8.5703125" customWidth="1"/>
    <col min="10" max="10" width="8.28515625" customWidth="1"/>
    <col min="12" max="12" width="13.5703125" customWidth="1"/>
  </cols>
  <sheetData>
    <row r="1" spans="1:12" ht="7.5" customHeight="1" thickBot="1" x14ac:dyDescent="0.3"/>
    <row r="2" spans="1:12" ht="18.75" x14ac:dyDescent="0.3">
      <c r="A2" s="67" t="s">
        <v>15</v>
      </c>
      <c r="B2" s="68"/>
      <c r="C2" s="68"/>
      <c r="D2" s="68"/>
      <c r="E2" s="68"/>
      <c r="F2" s="68"/>
      <c r="G2" s="68"/>
      <c r="H2" s="68"/>
      <c r="I2" s="68"/>
      <c r="J2" s="69"/>
      <c r="K2" s="41" t="s">
        <v>13</v>
      </c>
      <c r="L2" s="42">
        <v>2</v>
      </c>
    </row>
    <row r="3" spans="1:12" ht="17.25" customHeight="1" thickBot="1" x14ac:dyDescent="0.35">
      <c r="A3" s="72" t="s">
        <v>16</v>
      </c>
      <c r="B3" s="73"/>
      <c r="C3" s="73"/>
      <c r="D3" s="73"/>
      <c r="E3" s="73"/>
      <c r="F3" s="73"/>
      <c r="G3" s="73"/>
      <c r="H3" s="73"/>
      <c r="I3" s="73"/>
      <c r="J3" s="74"/>
      <c r="K3" s="37"/>
      <c r="L3" s="36"/>
    </row>
    <row r="4" spans="1:12" ht="60" customHeight="1" x14ac:dyDescent="0.25">
      <c r="A4" s="70" t="s">
        <v>14</v>
      </c>
      <c r="B4" s="43"/>
      <c r="C4" s="70" t="s">
        <v>12</v>
      </c>
      <c r="D4" s="70"/>
      <c r="E4" s="70"/>
      <c r="F4" s="70"/>
      <c r="G4" s="70"/>
      <c r="H4" s="70"/>
      <c r="I4" s="70"/>
      <c r="J4" s="70"/>
    </row>
    <row r="5" spans="1:12" s="34" customFormat="1" x14ac:dyDescent="0.25">
      <c r="A5" s="71"/>
      <c r="B5" s="64"/>
      <c r="C5" s="35">
        <v>6</v>
      </c>
      <c r="D5" s="35">
        <v>9</v>
      </c>
      <c r="E5" s="35">
        <v>13</v>
      </c>
      <c r="F5" s="35">
        <v>19</v>
      </c>
      <c r="G5" s="35">
        <v>25</v>
      </c>
      <c r="H5" s="35">
        <v>32</v>
      </c>
      <c r="I5" s="35">
        <v>40</v>
      </c>
      <c r="J5" s="35">
        <v>50</v>
      </c>
    </row>
    <row r="6" spans="1:12" s="40" customFormat="1" ht="15.75" hidden="1" customHeight="1" x14ac:dyDescent="0.25">
      <c r="A6" s="65"/>
      <c r="B6" s="63"/>
      <c r="C6" s="44">
        <f>C5/1000</f>
        <v>6.0000000000000001E-3</v>
      </c>
      <c r="D6" s="44">
        <f t="shared" ref="D6:J6" si="0">D5/1000</f>
        <v>8.9999999999999993E-3</v>
      </c>
      <c r="E6" s="44">
        <f t="shared" si="0"/>
        <v>1.2999999999999999E-2</v>
      </c>
      <c r="F6" s="44">
        <f t="shared" si="0"/>
        <v>1.9E-2</v>
      </c>
      <c r="G6" s="44">
        <f t="shared" si="0"/>
        <v>2.5000000000000001E-2</v>
      </c>
      <c r="H6" s="44">
        <f t="shared" si="0"/>
        <v>3.2000000000000001E-2</v>
      </c>
      <c r="I6" s="44">
        <f t="shared" si="0"/>
        <v>0.04</v>
      </c>
      <c r="J6" s="44">
        <f t="shared" si="0"/>
        <v>0.05</v>
      </c>
    </row>
    <row r="7" spans="1:12" x14ac:dyDescent="0.25">
      <c r="A7" s="35">
        <v>6</v>
      </c>
      <c r="B7" s="44">
        <f>A7/1000</f>
        <v>6.0000000000000001E-3</v>
      </c>
      <c r="C7" s="45">
        <f>(($C$6*$L$2)+(0.785*((B7+2*$C$6)^2-B7^2)*$L$2/2))*0.3</f>
        <v>3.6678240000000001E-3</v>
      </c>
      <c r="D7" s="46">
        <f>(($D$6*$L$2)+(0.785*((B7+2*$D$6)^2-B7^2)*$L$2/2))*0.3</f>
        <v>5.5271699999999997E-3</v>
      </c>
      <c r="E7" s="47"/>
      <c r="F7" s="47"/>
      <c r="G7" s="47"/>
      <c r="H7" s="47"/>
      <c r="I7" s="47"/>
      <c r="J7" s="47"/>
    </row>
    <row r="8" spans="1:12" x14ac:dyDescent="0.25">
      <c r="A8" s="48">
        <v>8</v>
      </c>
      <c r="B8" s="44">
        <f t="shared" ref="B8:B35" si="1">A8/1000</f>
        <v>8.0000000000000002E-3</v>
      </c>
      <c r="C8" s="45">
        <f t="shared" ref="C8:C19" si="2">(($C$6*$L$2)+(0.785*((B8+2*$C$6)^2-B8^2)*$L$2/2))*0.3</f>
        <v>3.6791279999999998E-3</v>
      </c>
      <c r="D8" s="46">
        <f t="shared" ref="D8:D34" si="3">(($D$6*$L$2)+(0.785*((B8+2*$D$6)^2-B8^2)*$L$2/2))*0.3</f>
        <v>5.544125999999999E-3</v>
      </c>
      <c r="E8" s="47"/>
      <c r="F8" s="47"/>
      <c r="G8" s="47"/>
      <c r="H8" s="47"/>
      <c r="I8" s="47"/>
      <c r="J8" s="47"/>
    </row>
    <row r="9" spans="1:12" x14ac:dyDescent="0.25">
      <c r="A9" s="48">
        <v>10</v>
      </c>
      <c r="B9" s="44">
        <f t="shared" si="1"/>
        <v>0.01</v>
      </c>
      <c r="C9" s="45">
        <f t="shared" si="2"/>
        <v>3.690432E-3</v>
      </c>
      <c r="D9" s="46">
        <f t="shared" si="3"/>
        <v>5.5610819999999993E-3</v>
      </c>
      <c r="E9" s="49">
        <f t="shared" ref="E9:E35" si="4">(($E$6*$L$2)+(0.785*((B9+2*$E$6)^2-B9^2)*$L$2/2))*0.3</f>
        <v>8.0816579999999985E-3</v>
      </c>
      <c r="F9" s="50">
        <f t="shared" ref="F9:F35" si="5">(($F$6*$L$2)+(0.785*((B9+2*$F$6)^2-B9^2)*$L$2/2))*0.3</f>
        <v>1.1919041999999999E-2</v>
      </c>
      <c r="G9" s="47"/>
      <c r="H9" s="47"/>
      <c r="I9" s="47"/>
      <c r="J9" s="47"/>
    </row>
    <row r="10" spans="1:12" x14ac:dyDescent="0.25">
      <c r="A10" s="48">
        <v>12</v>
      </c>
      <c r="B10" s="44">
        <f t="shared" si="1"/>
        <v>1.2E-2</v>
      </c>
      <c r="C10" s="45">
        <f t="shared" si="2"/>
        <v>3.7017359999999997E-3</v>
      </c>
      <c r="D10" s="46">
        <f t="shared" si="3"/>
        <v>5.5780379999999996E-3</v>
      </c>
      <c r="E10" s="49">
        <f t="shared" si="4"/>
        <v>8.1061499999999995E-3</v>
      </c>
      <c r="F10" s="50">
        <f t="shared" si="5"/>
        <v>1.1954837999999999E-2</v>
      </c>
      <c r="G10" s="47"/>
      <c r="H10" s="47"/>
      <c r="I10" s="47"/>
      <c r="J10" s="47"/>
    </row>
    <row r="11" spans="1:12" x14ac:dyDescent="0.25">
      <c r="A11" s="48">
        <v>15</v>
      </c>
      <c r="B11" s="44">
        <f t="shared" si="1"/>
        <v>1.4999999999999999E-2</v>
      </c>
      <c r="C11" s="45">
        <f t="shared" si="2"/>
        <v>3.7186919999999996E-3</v>
      </c>
      <c r="D11" s="46">
        <f t="shared" si="3"/>
        <v>5.6034719999999991E-3</v>
      </c>
      <c r="E11" s="49">
        <f t="shared" si="4"/>
        <v>8.1428879999999992E-3</v>
      </c>
      <c r="F11" s="50">
        <f t="shared" si="5"/>
        <v>1.2008531999999999E-2</v>
      </c>
      <c r="G11" s="47"/>
      <c r="H11" s="47"/>
      <c r="I11" s="47"/>
      <c r="J11" s="47"/>
    </row>
    <row r="12" spans="1:12" x14ac:dyDescent="0.25">
      <c r="A12" s="48">
        <v>18</v>
      </c>
      <c r="B12" s="44">
        <f t="shared" si="1"/>
        <v>1.7999999999999999E-2</v>
      </c>
      <c r="C12" s="45">
        <f t="shared" si="2"/>
        <v>3.7356479999999998E-3</v>
      </c>
      <c r="D12" s="46">
        <f t="shared" si="3"/>
        <v>5.6289059999999995E-3</v>
      </c>
      <c r="E12" s="49">
        <f t="shared" si="4"/>
        <v>8.1796259999999989E-3</v>
      </c>
      <c r="F12" s="50">
        <f t="shared" si="5"/>
        <v>1.2062226000000001E-2</v>
      </c>
      <c r="G12" s="51">
        <f t="shared" ref="G12:G35" si="6">(($G$6*$L$2)+(0.785*((B12+2*$G$6)^2-B12^2)*$L$2/2))*0.3</f>
        <v>1.601265E-2</v>
      </c>
      <c r="H12" s="52">
        <f t="shared" ref="H12:H35" si="7">(($H$6*$L$2)+(0.785*((B12+2*$H$6)^2-B12^2)*$L$2/2))*0.3</f>
        <v>2.0707199999999999E-2</v>
      </c>
      <c r="I12" s="53">
        <f t="shared" ref="I12:I35" si="8">(($I$6*$L$2)+(0.785*((B12+2*$I$6)^2-B12^2)*$L$2/2))*0.3</f>
        <v>2.6185440000000001E-2</v>
      </c>
      <c r="J12" s="54">
        <f t="shared" ref="J12:J35" si="9">(($J$6*$L$2)+(0.785*((B12+2*$J$6)^2-B12^2)*$L$2/2))*0.3</f>
        <v>3.3202800000000005E-2</v>
      </c>
    </row>
    <row r="13" spans="1:12" x14ac:dyDescent="0.25">
      <c r="A13" s="48">
        <v>20</v>
      </c>
      <c r="B13" s="44">
        <f t="shared" si="1"/>
        <v>0.02</v>
      </c>
      <c r="C13" s="45">
        <f t="shared" si="2"/>
        <v>3.746952E-3</v>
      </c>
      <c r="D13" s="46">
        <f t="shared" si="3"/>
        <v>5.6458619999999998E-3</v>
      </c>
      <c r="E13" s="47"/>
      <c r="F13" s="47"/>
      <c r="G13" s="47"/>
      <c r="H13" s="47"/>
      <c r="I13" s="47"/>
      <c r="J13" s="47"/>
    </row>
    <row r="14" spans="1:12" ht="19.5" customHeight="1" x14ac:dyDescent="0.25">
      <c r="A14" s="48">
        <v>22</v>
      </c>
      <c r="B14" s="44">
        <f t="shared" si="1"/>
        <v>2.1999999999999999E-2</v>
      </c>
      <c r="C14" s="45">
        <f t="shared" si="2"/>
        <v>3.7582559999999997E-3</v>
      </c>
      <c r="D14" s="46">
        <f t="shared" si="3"/>
        <v>5.6628179999999992E-3</v>
      </c>
      <c r="E14" s="49">
        <f t="shared" si="4"/>
        <v>8.2286099999999991E-3</v>
      </c>
      <c r="F14" s="50">
        <f t="shared" si="5"/>
        <v>1.2133817999999999E-2</v>
      </c>
      <c r="G14" s="51">
        <f t="shared" si="6"/>
        <v>1.6106849999999999E-2</v>
      </c>
      <c r="H14" s="52">
        <f t="shared" si="7"/>
        <v>2.0827775999999999E-2</v>
      </c>
      <c r="I14" s="53">
        <f t="shared" si="8"/>
        <v>2.6336160000000001E-2</v>
      </c>
      <c r="J14" s="54">
        <f t="shared" si="9"/>
        <v>3.3391199999999996E-2</v>
      </c>
    </row>
    <row r="15" spans="1:12" ht="15" customHeight="1" x14ac:dyDescent="0.25">
      <c r="A15" s="48">
        <v>25</v>
      </c>
      <c r="B15" s="44">
        <f t="shared" si="1"/>
        <v>2.5000000000000001E-2</v>
      </c>
      <c r="C15" s="45">
        <f t="shared" si="2"/>
        <v>3.775212E-3</v>
      </c>
      <c r="D15" s="46">
        <f t="shared" si="3"/>
        <v>5.6882519999999995E-3</v>
      </c>
      <c r="E15" s="49">
        <f t="shared" si="4"/>
        <v>8.2653479999999988E-3</v>
      </c>
      <c r="F15" s="50">
        <f t="shared" si="5"/>
        <v>1.2187511999999999E-2</v>
      </c>
      <c r="G15" s="47"/>
      <c r="H15" s="47"/>
      <c r="I15" s="47"/>
      <c r="J15" s="47"/>
    </row>
    <row r="16" spans="1:12" x14ac:dyDescent="0.25">
      <c r="A16" s="48">
        <v>28</v>
      </c>
      <c r="B16" s="44">
        <f t="shared" si="1"/>
        <v>2.8000000000000001E-2</v>
      </c>
      <c r="C16" s="45">
        <f t="shared" si="2"/>
        <v>3.7921679999999998E-3</v>
      </c>
      <c r="D16" s="46">
        <f t="shared" si="3"/>
        <v>5.7136859999999999E-3</v>
      </c>
      <c r="E16" s="49">
        <f t="shared" si="4"/>
        <v>8.3020860000000002E-3</v>
      </c>
      <c r="F16" s="50">
        <f t="shared" si="5"/>
        <v>1.2241205999999999E-2</v>
      </c>
      <c r="G16" s="51">
        <f t="shared" si="6"/>
        <v>1.6248149999999999E-2</v>
      </c>
      <c r="H16" s="52">
        <f t="shared" si="7"/>
        <v>2.1008639999999999E-2</v>
      </c>
      <c r="I16" s="50">
        <f t="shared" si="8"/>
        <v>2.6562240000000001E-2</v>
      </c>
      <c r="J16" s="46">
        <f t="shared" si="9"/>
        <v>3.3673800000000004E-2</v>
      </c>
    </row>
    <row r="17" spans="1:10" x14ac:dyDescent="0.25">
      <c r="A17" s="48">
        <v>30</v>
      </c>
      <c r="B17" s="44">
        <f t="shared" si="1"/>
        <v>0.03</v>
      </c>
      <c r="C17" s="47"/>
      <c r="D17" s="46">
        <f t="shared" si="3"/>
        <v>5.7306420000000002E-3</v>
      </c>
      <c r="E17" s="49">
        <f t="shared" si="4"/>
        <v>8.3265779999999994E-3</v>
      </c>
      <c r="F17" s="50">
        <f t="shared" si="5"/>
        <v>1.2277002E-2</v>
      </c>
      <c r="G17" s="51">
        <f t="shared" si="6"/>
        <v>1.6295250000000001E-2</v>
      </c>
      <c r="H17" s="52">
        <f t="shared" si="7"/>
        <v>2.1068928000000001E-2</v>
      </c>
      <c r="I17" s="50">
        <f t="shared" si="8"/>
        <v>2.6637599999999997E-2</v>
      </c>
      <c r="J17" s="46">
        <f t="shared" si="9"/>
        <v>3.3767999999999999E-2</v>
      </c>
    </row>
    <row r="18" spans="1:10" x14ac:dyDescent="0.25">
      <c r="A18" s="48">
        <v>35</v>
      </c>
      <c r="B18" s="44">
        <f t="shared" si="1"/>
        <v>3.5000000000000003E-2</v>
      </c>
      <c r="C18" s="45">
        <f t="shared" si="2"/>
        <v>3.8317319999999996E-3</v>
      </c>
      <c r="D18" s="46">
        <f t="shared" si="3"/>
        <v>5.773032E-3</v>
      </c>
      <c r="E18" s="49">
        <f t="shared" si="4"/>
        <v>8.3878080000000001E-3</v>
      </c>
      <c r="F18" s="50">
        <f t="shared" si="5"/>
        <v>1.2366491999999998E-2</v>
      </c>
      <c r="G18" s="51">
        <f t="shared" si="6"/>
        <v>1.6413000000000001E-2</v>
      </c>
      <c r="H18" s="52">
        <f t="shared" si="7"/>
        <v>2.1219648000000001E-2</v>
      </c>
      <c r="I18" s="50">
        <f t="shared" si="8"/>
        <v>2.6825999999999999E-2</v>
      </c>
      <c r="J18" s="46">
        <f t="shared" si="9"/>
        <v>3.4003499999999999E-2</v>
      </c>
    </row>
    <row r="19" spans="1:10" x14ac:dyDescent="0.25">
      <c r="A19" s="48">
        <v>42</v>
      </c>
      <c r="B19" s="44">
        <f t="shared" si="1"/>
        <v>4.2000000000000003E-2</v>
      </c>
      <c r="C19" s="45">
        <f t="shared" si="2"/>
        <v>3.8712959999999998E-3</v>
      </c>
      <c r="D19" s="46">
        <f t="shared" si="3"/>
        <v>5.8323779999999992E-3</v>
      </c>
      <c r="E19" s="49">
        <f t="shared" si="4"/>
        <v>8.47353E-3</v>
      </c>
      <c r="F19" s="50">
        <f t="shared" si="5"/>
        <v>1.2491777999999999E-2</v>
      </c>
      <c r="G19" s="55">
        <f t="shared" si="6"/>
        <v>1.6577850000000002E-2</v>
      </c>
      <c r="H19" s="52">
        <f t="shared" si="7"/>
        <v>2.1430655999999999E-2</v>
      </c>
      <c r="I19" s="50">
        <f t="shared" si="8"/>
        <v>2.7089759999999997E-2</v>
      </c>
      <c r="J19" s="46">
        <f t="shared" si="9"/>
        <v>3.4333200000000001E-2</v>
      </c>
    </row>
    <row r="20" spans="1:10" x14ac:dyDescent="0.25">
      <c r="A20" s="48">
        <v>48</v>
      </c>
      <c r="B20" s="44">
        <f t="shared" si="1"/>
        <v>4.8000000000000001E-2</v>
      </c>
      <c r="C20" s="47"/>
      <c r="D20" s="46">
        <f t="shared" si="3"/>
        <v>5.8832459999999991E-3</v>
      </c>
      <c r="E20" s="56">
        <f t="shared" si="4"/>
        <v>8.5470059999999994E-3</v>
      </c>
      <c r="F20" s="52">
        <f t="shared" si="5"/>
        <v>1.2599166E-2</v>
      </c>
      <c r="G20" s="55">
        <f t="shared" si="6"/>
        <v>1.6719149999999999E-2</v>
      </c>
      <c r="H20" s="46">
        <f t="shared" si="7"/>
        <v>2.1611519999999999E-2</v>
      </c>
      <c r="I20" s="50">
        <f t="shared" si="8"/>
        <v>2.7315840000000001E-2</v>
      </c>
      <c r="J20" s="57">
        <f t="shared" si="9"/>
        <v>3.4615800000000002E-2</v>
      </c>
    </row>
    <row r="21" spans="1:10" x14ac:dyDescent="0.25">
      <c r="A21" s="48">
        <v>54</v>
      </c>
      <c r="B21" s="44">
        <f t="shared" si="1"/>
        <v>5.3999999999999999E-2</v>
      </c>
      <c r="C21" s="47"/>
      <c r="D21" s="46">
        <f t="shared" si="3"/>
        <v>5.9341139999999999E-3</v>
      </c>
      <c r="E21" s="56">
        <f t="shared" si="4"/>
        <v>8.6204820000000005E-3</v>
      </c>
      <c r="F21" s="52">
        <f t="shared" si="5"/>
        <v>1.2706554E-2</v>
      </c>
      <c r="G21" s="55">
        <f t="shared" si="6"/>
        <v>1.6860449999999999E-2</v>
      </c>
      <c r="H21" s="46">
        <f t="shared" si="7"/>
        <v>2.1792384000000001E-2</v>
      </c>
      <c r="I21" s="47"/>
      <c r="J21" s="47"/>
    </row>
    <row r="22" spans="1:10" x14ac:dyDescent="0.25">
      <c r="A22" s="48">
        <v>57</v>
      </c>
      <c r="B22" s="44">
        <f t="shared" si="1"/>
        <v>5.7000000000000002E-2</v>
      </c>
      <c r="C22" s="47"/>
      <c r="D22" s="46">
        <f t="shared" si="3"/>
        <v>5.9595479999999994E-3</v>
      </c>
      <c r="E22" s="56">
        <f t="shared" si="4"/>
        <v>8.6572199999999985E-3</v>
      </c>
      <c r="F22" s="52">
        <f t="shared" si="5"/>
        <v>1.2760248E-2</v>
      </c>
      <c r="G22" s="55">
        <f t="shared" si="6"/>
        <v>1.6931100000000001E-2</v>
      </c>
      <c r="H22" s="46">
        <f t="shared" si="7"/>
        <v>2.1882815999999999E-2</v>
      </c>
      <c r="I22" s="58">
        <f t="shared" si="8"/>
        <v>2.7654960000000003E-2</v>
      </c>
      <c r="J22" s="57">
        <f t="shared" si="9"/>
        <v>3.50397E-2</v>
      </c>
    </row>
    <row r="23" spans="1:10" x14ac:dyDescent="0.25">
      <c r="A23" s="48">
        <v>60</v>
      </c>
      <c r="B23" s="44">
        <f t="shared" si="1"/>
        <v>0.06</v>
      </c>
      <c r="C23" s="47"/>
      <c r="D23" s="46">
        <f t="shared" si="3"/>
        <v>5.9849819999999998E-3</v>
      </c>
      <c r="E23" s="56">
        <f t="shared" si="4"/>
        <v>8.6939579999999999E-3</v>
      </c>
      <c r="F23" s="52">
        <f t="shared" si="5"/>
        <v>1.2813941999999998E-2</v>
      </c>
      <c r="G23" s="55">
        <f t="shared" si="6"/>
        <v>1.700175E-2</v>
      </c>
      <c r="H23" s="46">
        <f t="shared" si="7"/>
        <v>2.1973248000000001E-2</v>
      </c>
      <c r="I23" s="58">
        <f t="shared" si="8"/>
        <v>2.7768000000000001E-2</v>
      </c>
      <c r="J23" s="57">
        <f t="shared" si="9"/>
        <v>3.5181000000000004E-2</v>
      </c>
    </row>
    <row r="24" spans="1:10" x14ac:dyDescent="0.25">
      <c r="A24" s="48">
        <v>64</v>
      </c>
      <c r="B24" s="44">
        <f t="shared" si="1"/>
        <v>6.4000000000000001E-2</v>
      </c>
      <c r="C24" s="47"/>
      <c r="D24" s="46">
        <f t="shared" si="3"/>
        <v>6.0188940000000003E-3</v>
      </c>
      <c r="E24" s="56">
        <f t="shared" si="4"/>
        <v>8.7429419999999983E-3</v>
      </c>
      <c r="F24" s="52">
        <f t="shared" si="5"/>
        <v>1.2885534000000001E-2</v>
      </c>
      <c r="G24" s="55">
        <f t="shared" si="6"/>
        <v>1.7095949999999999E-2</v>
      </c>
      <c r="H24" s="46">
        <f t="shared" si="7"/>
        <v>2.2093824000000001E-2</v>
      </c>
      <c r="I24" s="47"/>
      <c r="J24" s="47"/>
    </row>
    <row r="25" spans="1:10" x14ac:dyDescent="0.25">
      <c r="A25" s="48">
        <v>70</v>
      </c>
      <c r="B25" s="44">
        <f t="shared" si="1"/>
        <v>7.0000000000000007E-2</v>
      </c>
      <c r="C25" s="47"/>
      <c r="D25" s="46">
        <f t="shared" si="3"/>
        <v>6.0697620000000002E-3</v>
      </c>
      <c r="E25" s="56">
        <f t="shared" si="4"/>
        <v>8.8164179999999995E-3</v>
      </c>
      <c r="F25" s="52">
        <f t="shared" si="5"/>
        <v>1.2992921999999999E-2</v>
      </c>
      <c r="G25" s="55">
        <f t="shared" si="6"/>
        <v>1.7237249999999999E-2</v>
      </c>
      <c r="H25" s="46">
        <f t="shared" si="7"/>
        <v>2.2274688000000001E-2</v>
      </c>
      <c r="I25" s="58">
        <f t="shared" si="8"/>
        <v>2.8144800000000001E-2</v>
      </c>
      <c r="J25" s="51">
        <f t="shared" si="9"/>
        <v>3.5651999999999996E-2</v>
      </c>
    </row>
    <row r="26" spans="1:10" x14ac:dyDescent="0.25">
      <c r="A26" s="48">
        <v>76</v>
      </c>
      <c r="B26" s="44">
        <f t="shared" si="1"/>
        <v>7.5999999999999998E-2</v>
      </c>
      <c r="C26" s="47"/>
      <c r="D26" s="46">
        <f t="shared" si="3"/>
        <v>6.1206299999999993E-3</v>
      </c>
      <c r="E26" s="56">
        <f t="shared" si="4"/>
        <v>8.8898939999999989E-3</v>
      </c>
      <c r="F26" s="52">
        <f t="shared" si="5"/>
        <v>1.3100309999999999E-2</v>
      </c>
      <c r="G26" s="55">
        <f t="shared" si="6"/>
        <v>1.7378550000000003E-2</v>
      </c>
      <c r="H26" s="46">
        <f t="shared" si="7"/>
        <v>2.2455552E-2</v>
      </c>
      <c r="I26" s="58">
        <f t="shared" si="8"/>
        <v>2.8370880000000001E-2</v>
      </c>
      <c r="J26" s="51">
        <f t="shared" si="9"/>
        <v>3.5934599999999997E-2</v>
      </c>
    </row>
    <row r="27" spans="1:10" x14ac:dyDescent="0.25">
      <c r="A27" s="48">
        <v>80</v>
      </c>
      <c r="B27" s="44">
        <f t="shared" si="1"/>
        <v>0.08</v>
      </c>
      <c r="C27" s="47"/>
      <c r="D27" s="46">
        <f t="shared" si="3"/>
        <v>6.1545419999999998E-3</v>
      </c>
      <c r="E27" s="56">
        <f t="shared" si="4"/>
        <v>8.9388779999999991E-3</v>
      </c>
      <c r="F27" s="52">
        <f t="shared" si="5"/>
        <v>1.3171902000000001E-2</v>
      </c>
      <c r="G27" s="55">
        <f t="shared" si="6"/>
        <v>1.7472749999999999E-2</v>
      </c>
      <c r="H27" s="49">
        <f t="shared" si="7"/>
        <v>2.2576128000000001E-2</v>
      </c>
      <c r="I27" s="56">
        <f t="shared" si="8"/>
        <v>2.8521600000000001E-2</v>
      </c>
      <c r="J27" s="51">
        <f t="shared" si="9"/>
        <v>3.6123000000000002E-2</v>
      </c>
    </row>
    <row r="28" spans="1:10" x14ac:dyDescent="0.25">
      <c r="A28" s="48">
        <v>89</v>
      </c>
      <c r="B28" s="44">
        <f t="shared" si="1"/>
        <v>8.8999999999999996E-2</v>
      </c>
      <c r="C28" s="47"/>
      <c r="D28" s="46">
        <f t="shared" si="3"/>
        <v>6.2308440000000001E-3</v>
      </c>
      <c r="E28" s="56">
        <f t="shared" si="4"/>
        <v>9.0490919999999999E-3</v>
      </c>
      <c r="F28" s="52">
        <f t="shared" si="5"/>
        <v>1.3332984000000001E-2</v>
      </c>
      <c r="G28" s="46">
        <f t="shared" si="6"/>
        <v>1.7684700000000001E-2</v>
      </c>
      <c r="H28" s="49">
        <f t="shared" si="7"/>
        <v>2.2847424000000002E-2</v>
      </c>
      <c r="I28" s="56">
        <f t="shared" si="8"/>
        <v>2.8860719999999996E-2</v>
      </c>
      <c r="J28" s="58">
        <f>(($J$6*$L$2)+(0.785*((B28+2*$J$6)^2-B28^2)*$L$2/2))*0.3</f>
        <v>3.65469E-2</v>
      </c>
    </row>
    <row r="29" spans="1:10" x14ac:dyDescent="0.25">
      <c r="A29" s="48">
        <v>102</v>
      </c>
      <c r="B29" s="44">
        <f t="shared" si="1"/>
        <v>0.10199999999999999</v>
      </c>
      <c r="C29" s="47"/>
      <c r="D29" s="46">
        <f t="shared" si="3"/>
        <v>6.3410580000000001E-3</v>
      </c>
      <c r="E29" s="56">
        <f t="shared" si="4"/>
        <v>9.2082899999999992E-3</v>
      </c>
      <c r="F29" s="59">
        <f t="shared" si="5"/>
        <v>1.3565658E-2</v>
      </c>
      <c r="G29" s="46">
        <f t="shared" si="6"/>
        <v>1.7990849999999999E-2</v>
      </c>
      <c r="H29" s="49">
        <f t="shared" si="7"/>
        <v>2.3239296E-2</v>
      </c>
      <c r="I29" s="56">
        <f t="shared" si="8"/>
        <v>2.9350560000000001E-2</v>
      </c>
      <c r="J29" s="58">
        <f t="shared" si="9"/>
        <v>3.7159200000000003E-2</v>
      </c>
    </row>
    <row r="30" spans="1:10" x14ac:dyDescent="0.25">
      <c r="A30" s="48">
        <v>108</v>
      </c>
      <c r="B30" s="44">
        <f t="shared" si="1"/>
        <v>0.108</v>
      </c>
      <c r="C30" s="47"/>
      <c r="D30" s="46">
        <f t="shared" si="3"/>
        <v>6.391926E-3</v>
      </c>
      <c r="E30" s="56">
        <f t="shared" si="4"/>
        <v>9.2817660000000003E-3</v>
      </c>
      <c r="F30" s="59">
        <f t="shared" si="5"/>
        <v>1.3673045999999999E-2</v>
      </c>
      <c r="G30" s="46">
        <f t="shared" si="6"/>
        <v>1.8132150000000003E-2</v>
      </c>
      <c r="H30" s="49">
        <f t="shared" si="7"/>
        <v>2.3420159999999999E-2</v>
      </c>
      <c r="I30" s="53">
        <f t="shared" si="8"/>
        <v>2.9576640000000001E-2</v>
      </c>
      <c r="J30" s="58">
        <f t="shared" si="9"/>
        <v>3.7441800000000004E-2</v>
      </c>
    </row>
    <row r="31" spans="1:10" x14ac:dyDescent="0.25">
      <c r="A31" s="48">
        <v>114</v>
      </c>
      <c r="B31" s="44">
        <f t="shared" si="1"/>
        <v>0.114</v>
      </c>
      <c r="C31" s="47"/>
      <c r="D31" s="46">
        <f t="shared" si="3"/>
        <v>6.4427939999999991E-3</v>
      </c>
      <c r="E31" s="56">
        <f t="shared" si="4"/>
        <v>9.3552419999999997E-3</v>
      </c>
      <c r="F31" s="59">
        <f t="shared" si="5"/>
        <v>1.3780433999999998E-2</v>
      </c>
      <c r="G31" s="46">
        <f t="shared" si="6"/>
        <v>1.827345E-2</v>
      </c>
      <c r="H31" s="60">
        <f t="shared" si="7"/>
        <v>2.3601024000000002E-2</v>
      </c>
      <c r="I31" s="53">
        <f t="shared" si="8"/>
        <v>2.9802719999999998E-2</v>
      </c>
      <c r="J31" s="61">
        <f t="shared" si="9"/>
        <v>3.7724400000000005E-2</v>
      </c>
    </row>
    <row r="32" spans="1:10" x14ac:dyDescent="0.25">
      <c r="A32" s="48">
        <v>125</v>
      </c>
      <c r="B32" s="44">
        <f t="shared" si="1"/>
        <v>0.125</v>
      </c>
      <c r="C32" s="47"/>
      <c r="D32" s="58">
        <f t="shared" si="3"/>
        <v>6.5360519999999979E-3</v>
      </c>
      <c r="E32" s="56">
        <f t="shared" si="4"/>
        <v>9.4899479999999998E-3</v>
      </c>
      <c r="F32" s="59">
        <f t="shared" si="5"/>
        <v>1.3977312E-2</v>
      </c>
      <c r="G32" s="45">
        <f t="shared" si="6"/>
        <v>1.8532499999999997E-2</v>
      </c>
      <c r="H32" s="60">
        <f t="shared" si="7"/>
        <v>2.3932608000000001E-2</v>
      </c>
      <c r="I32" s="53">
        <f t="shared" si="8"/>
        <v>3.02172E-2</v>
      </c>
      <c r="J32" s="61">
        <f t="shared" si="9"/>
        <v>3.8242499999999999E-2</v>
      </c>
    </row>
    <row r="33" spans="1:10" x14ac:dyDescent="0.25">
      <c r="A33" s="48">
        <v>133</v>
      </c>
      <c r="B33" s="44">
        <f t="shared" si="1"/>
        <v>0.13300000000000001</v>
      </c>
      <c r="C33" s="47"/>
      <c r="D33" s="58">
        <f t="shared" si="3"/>
        <v>6.6038759999999981E-3</v>
      </c>
      <c r="E33" s="61">
        <f t="shared" si="4"/>
        <v>9.5879159999999984E-3</v>
      </c>
      <c r="F33" s="59">
        <f t="shared" si="5"/>
        <v>1.4120495999999998E-2</v>
      </c>
      <c r="G33" s="45">
        <f t="shared" si="6"/>
        <v>1.8720899999999999E-2</v>
      </c>
      <c r="H33" s="60">
        <f t="shared" si="7"/>
        <v>2.4173759999999999E-2</v>
      </c>
      <c r="I33" s="61">
        <f t="shared" si="8"/>
        <v>3.051864E-2</v>
      </c>
      <c r="J33" s="56">
        <f t="shared" si="9"/>
        <v>3.8619300000000002E-2</v>
      </c>
    </row>
    <row r="34" spans="1:10" x14ac:dyDescent="0.25">
      <c r="A34" s="48">
        <v>140</v>
      </c>
      <c r="B34" s="44">
        <f t="shared" si="1"/>
        <v>0.14000000000000001</v>
      </c>
      <c r="C34" s="47"/>
      <c r="D34" s="58">
        <f t="shared" si="3"/>
        <v>6.663221999999999E-3</v>
      </c>
      <c r="E34" s="61">
        <f t="shared" si="4"/>
        <v>9.673638E-3</v>
      </c>
      <c r="F34" s="59">
        <f t="shared" si="5"/>
        <v>1.4245782E-2</v>
      </c>
      <c r="G34" s="45">
        <f t="shared" si="6"/>
        <v>1.8885749999999996E-2</v>
      </c>
      <c r="H34" s="60">
        <f t="shared" si="7"/>
        <v>2.4384768000000001E-2</v>
      </c>
      <c r="I34" s="61">
        <f t="shared" si="8"/>
        <v>3.0782400000000001E-2</v>
      </c>
      <c r="J34" s="56">
        <f t="shared" si="9"/>
        <v>3.8948999999999998E-2</v>
      </c>
    </row>
    <row r="35" spans="1:10" x14ac:dyDescent="0.25">
      <c r="A35" s="48">
        <v>160</v>
      </c>
      <c r="B35" s="44">
        <f t="shared" si="1"/>
        <v>0.16</v>
      </c>
      <c r="C35" s="47"/>
      <c r="D35" s="47"/>
      <c r="E35" s="61">
        <f t="shared" si="4"/>
        <v>9.9185579999999992E-3</v>
      </c>
      <c r="F35" s="56">
        <f t="shared" si="5"/>
        <v>1.4603741999999999E-2</v>
      </c>
      <c r="G35" s="45">
        <f t="shared" si="6"/>
        <v>1.9356750000000002E-2</v>
      </c>
      <c r="H35" s="51">
        <f t="shared" si="7"/>
        <v>2.4987648000000001E-2</v>
      </c>
      <c r="I35" s="62">
        <f t="shared" si="8"/>
        <v>3.1536000000000002E-2</v>
      </c>
      <c r="J35" s="59">
        <f t="shared" si="9"/>
        <v>3.9891000000000003E-2</v>
      </c>
    </row>
    <row r="36" spans="1:10" x14ac:dyDescent="0.25">
      <c r="A36" s="48">
        <v>170</v>
      </c>
      <c r="B36" s="44">
        <f t="shared" ref="B36" si="10">A36/1000</f>
        <v>0.17</v>
      </c>
      <c r="C36" s="47"/>
      <c r="D36" s="47"/>
      <c r="E36" s="47"/>
      <c r="F36" s="47"/>
      <c r="G36" s="47"/>
      <c r="H36" s="47"/>
      <c r="I36" s="62">
        <f t="shared" ref="I36" si="11">(($I$6*$L$2)+(0.785*((B36+2*$I$6)^2-B36^2)*$L$2/2))*0.3</f>
        <v>3.1912799999999998E-2</v>
      </c>
      <c r="J36" s="59">
        <f t="shared" ref="J36" si="12">(($J$6*$L$2)+(0.785*((B36+2*$J$6)^2-B36^2)*$L$2/2))*0.3</f>
        <v>4.0361999999999995E-2</v>
      </c>
    </row>
  </sheetData>
  <mergeCells count="4">
    <mergeCell ref="A2:J2"/>
    <mergeCell ref="A4:A5"/>
    <mergeCell ref="C4:J4"/>
    <mergeCell ref="A3:J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Трубки без покрытия</vt:lpstr>
      <vt:lpstr>Трубка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2016-06-30T14:23:50Z</dcterms:modified>
</cp:coreProperties>
</file>